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https://factbirdcom.sharepoint.com/sites/Factbird_Intern/Shared Documents/00 Marketing/13 Content/Manufacturing Intelligence Academy/OEE Course/Lesson 8 - Factbird’s practical guide to calculating OEE/"/>
    </mc:Choice>
  </mc:AlternateContent>
  <xr:revisionPtr revIDLastSave="23" documentId="8_{4C5C8453-85F3-F042-8A29-19CCB3B97CE3}" xr6:coauthVersionLast="47" xr6:coauthVersionMax="47" xr10:uidLastSave="{41A6C375-B576-B74B-8F92-5209EE26BA16}"/>
  <bookViews>
    <workbookView xWindow="46040" yWindow="-400" windowWidth="26560" windowHeight="25080" xr2:uid="{00000000-000D-0000-FFFF-FFFF00000000}"/>
  </bookViews>
  <sheets>
    <sheet name="OEE calculation" sheetId="1" r:id="rId1"/>
    <sheet name="OEE waterfall chart data" sheetId="2" r:id="rId2"/>
    <sheet name="OEE waterfall char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3" i="1" s="1"/>
  <c r="G15" i="1" l="1"/>
  <c r="D7" i="2"/>
  <c r="D15" i="2"/>
  <c r="D14" i="2"/>
  <c r="D12" i="2"/>
  <c r="D11" i="2"/>
  <c r="D10" i="2"/>
  <c r="D8" i="2"/>
  <c r="D9" i="2" s="1"/>
  <c r="G18" i="1"/>
  <c r="D18" i="2" s="1"/>
  <c r="C17" i="1"/>
  <c r="C18" i="1" s="1"/>
  <c r="C8" i="2"/>
  <c r="D13" i="2" l="1"/>
  <c r="D16" i="2" s="1"/>
  <c r="C10" i="2"/>
  <c r="C11" i="2" s="1"/>
  <c r="C12" i="2" s="1"/>
  <c r="D17" i="2"/>
  <c r="C15" i="1"/>
  <c r="C11" i="1"/>
  <c r="C14" i="2"/>
  <c r="C15" i="2" s="1"/>
  <c r="C17" i="2" l="1"/>
  <c r="C18" i="2" s="1"/>
  <c r="C2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<sst xmlns="http://schemas.openxmlformats.org/spreadsheetml/2006/main" count="57" uniqueCount="44">
  <si>
    <t>Unmanned line: 7 shifts of 8 hours per week
(Manning: 7 days, 2 shifts per day, 8 hours per shift)</t>
  </si>
  <si>
    <t>Extraordinary not manned: 0 hours this week</t>
  </si>
  <si>
    <t>Maintenance: 1 shift of 8 hours per week</t>
  </si>
  <si>
    <t>Validation of equipment: 4 hours this week</t>
  </si>
  <si>
    <t>Testing new products: 2 hours this week</t>
  </si>
  <si>
    <t>Change over - 2½ hours per batch - 7 batches this week</t>
  </si>
  <si>
    <t>Daily cleaning - 1 hour</t>
  </si>
  <si>
    <t>Validated maximum speed</t>
  </si>
  <si>
    <t>hidden column</t>
  </si>
  <si>
    <t>Waterfall</t>
  </si>
  <si>
    <t>Total equipment time</t>
  </si>
  <si>
    <t>Extraordinary non-manned days</t>
  </si>
  <si>
    <t>Non-scheduled hours</t>
  </si>
  <si>
    <t>Manned time</t>
  </si>
  <si>
    <t>Planned maintenance</t>
  </si>
  <si>
    <t>Validation/qualification</t>
  </si>
  <si>
    <t>New products</t>
  </si>
  <si>
    <t>Production time</t>
  </si>
  <si>
    <t>Changeover and setup</t>
  </si>
  <si>
    <t>Daily cleaning</t>
  </si>
  <si>
    <t>Downtime and speed loss</t>
  </si>
  <si>
    <t>Produced scrap</t>
  </si>
  <si>
    <t>Valued operating time</t>
  </si>
  <si>
    <t>hours</t>
  </si>
  <si>
    <t>pcs./min</t>
  </si>
  <si>
    <t>Total Equipment time = 1 week: 7 days of 24 hours</t>
  </si>
  <si>
    <t>Operation time</t>
  </si>
  <si>
    <t>pieces</t>
  </si>
  <si>
    <t>Processed amount</t>
  </si>
  <si>
    <t>Availability rate = Operation time / Total equipment time</t>
  </si>
  <si>
    <t>Performance rate = (Processed amount x validated maximum speed) / Operation time</t>
  </si>
  <si>
    <t>Quality rate = Right first time quantity / Processed amount</t>
  </si>
  <si>
    <t>Scrap and rework</t>
  </si>
  <si>
    <t>Right first time pieces = Processed amount - Scrap and rework</t>
  </si>
  <si>
    <t>OEE = Availability x Performance x Quality</t>
  </si>
  <si>
    <t>NB "Ideal cycle time" is minutes per piece and "validated maximum speed" is pieces per minute.</t>
  </si>
  <si>
    <t>https://www.factbird.com/academy/mastering-overall-equipment-effectiveness-oee</t>
  </si>
  <si>
    <t>Hours lost to quality</t>
  </si>
  <si>
    <t>Hours lost to speed</t>
  </si>
  <si>
    <t>NB This accounts for both the actual production rate during uptime and the impact of downtime and is used to calculate hours lost to speed.</t>
  </si>
  <si>
    <t>The data from your OEE calculation is linked here to build your OEE waterfall chart.</t>
  </si>
  <si>
    <t>Take Facbird's free course to learn more about Overall Equipment Effectiveness (OEE)</t>
  </si>
  <si>
    <t>Realized speed (Processed amount / Operation time)</t>
  </si>
  <si>
    <t>Operation time = Total equipment time - Downtime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</si>
</sst>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9FF"/>
        <bgColor indexed="64"/>
      </patternFill>
    </fill>
    <fill>
      <patternFill patternType="solid">
        <fgColor rgb="FF6C45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9" fontId="4" fillId="3" borderId="2" xfId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10" fontId="5" fillId="3" borderId="2" xfId="1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6" fillId="0" borderId="0" xfId="2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7" fillId="0" borderId="0" xfId="0" applyFont="1"/>
    <xf numFmtId="1" fontId="7" fillId="0" borderId="0" xfId="0" applyNumberFormat="1" applyFont="1"/>
    <xf numFmtId="0" fontId="1" fillId="0" borderId="0" xfId="0" applyFont="1" applyAlignment="1">
      <alignment wrapText="1"/>
    </xf>
    <xf numFmtId="0" fontId="2" fillId="2" borderId="0" xfId="0" applyFont="1" applyFill="1"/>
    <xf numFmtId="1" fontId="7" fillId="2" borderId="0" xfId="0" applyNumberFormat="1" applyFont="1" applyFill="1"/>
    <xf numFmtId="1" fontId="2" fillId="2" borderId="0" xfId="0" applyNumberFormat="1" applyFont="1" applyFill="1"/>
    <xf numFmtId="0" fontId="1" fillId="2" borderId="0" xfId="0" applyFont="1" applyFill="1"/>
    <xf numFmtId="1" fontId="2" fillId="2" borderId="1" xfId="0" applyNumberFormat="1" applyFont="1" applyFill="1" applyBorder="1" applyAlignment="1">
      <alignment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EE9FF"/>
      <color rgb="FF6C45EE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eetMetadata" Target="metadata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OEE Waterfall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127650279792524E-2"/>
          <c:y val="3.3099680861738465E-2"/>
          <c:w val="0.90843670951411459"/>
          <c:h val="0.724873628285371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strRef>
              <c:f>'OEE waterfall chart data'!$B$6:$B$19</c:f>
              <c:strCache>
                <c:ptCount val="14"/>
                <c:pt idx="0">
                  <c:v>Total equipment time</c:v>
                </c:pt>
                <c:pt idx="1">
                  <c:v>Extraordinary non-manned days</c:v>
                </c:pt>
                <c:pt idx="2">
                  <c:v>Non-scheduled hours</c:v>
                </c:pt>
                <c:pt idx="3">
                  <c:v>Manned time</c:v>
                </c:pt>
                <c:pt idx="4">
                  <c:v>Planned maintenance</c:v>
                </c:pt>
                <c:pt idx="5">
                  <c:v>Validation/qualification</c:v>
                </c:pt>
                <c:pt idx="6">
                  <c:v>New products</c:v>
                </c:pt>
                <c:pt idx="7">
                  <c:v>Production time</c:v>
                </c:pt>
                <c:pt idx="8">
                  <c:v>Changeover and setup</c:v>
                </c:pt>
                <c:pt idx="9">
                  <c:v>Daily cleaning</c:v>
                </c:pt>
                <c:pt idx="10">
                  <c:v>Operation time</c:v>
                </c:pt>
                <c:pt idx="11">
                  <c:v>Downtime and speed loss</c:v>
                </c:pt>
                <c:pt idx="12">
                  <c:v>Produced scrap</c:v>
                </c:pt>
                <c:pt idx="13">
                  <c:v>Valued operating time</c:v>
                </c:pt>
              </c:strCache>
            </c:strRef>
          </c:cat>
          <c:val>
            <c:numRef>
              <c:f>'OEE waterfall chart data'!$C$6:$C$19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112</c:v>
                </c:pt>
                <c:pt idx="3">
                  <c:v>0</c:v>
                </c:pt>
                <c:pt idx="4">
                  <c:v>104</c:v>
                </c:pt>
                <c:pt idx="5">
                  <c:v>100</c:v>
                </c:pt>
                <c:pt idx="6">
                  <c:v>98</c:v>
                </c:pt>
                <c:pt idx="7">
                  <c:v>0</c:v>
                </c:pt>
                <c:pt idx="8">
                  <c:v>81</c:v>
                </c:pt>
                <c:pt idx="9">
                  <c:v>74</c:v>
                </c:pt>
                <c:pt idx="10">
                  <c:v>2</c:v>
                </c:pt>
                <c:pt idx="11">
                  <c:v>49.305555555555557</c:v>
                </c:pt>
                <c:pt idx="12">
                  <c:v>46.840277777777779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2-1849-94E5-A05895385EE4}"/>
            </c:ext>
          </c:extLst>
        </c:ser>
        <c:ser>
          <c:idx val="1"/>
          <c:order val="1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7668763823720506E-3"/>
                  <c:y val="-0.643448875731140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42-1849-94E5-A05895385E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'OEE waterfall chart data'!$B$6:$B$19</c:f>
              <c:strCache>
                <c:ptCount val="14"/>
                <c:pt idx="0">
                  <c:v>Total equipment time</c:v>
                </c:pt>
                <c:pt idx="1">
                  <c:v>Extraordinary non-manned days</c:v>
                </c:pt>
                <c:pt idx="2">
                  <c:v>Non-scheduled hours</c:v>
                </c:pt>
                <c:pt idx="3">
                  <c:v>Manned time</c:v>
                </c:pt>
                <c:pt idx="4">
                  <c:v>Planned maintenance</c:v>
                </c:pt>
                <c:pt idx="5">
                  <c:v>Validation/qualification</c:v>
                </c:pt>
                <c:pt idx="6">
                  <c:v>New products</c:v>
                </c:pt>
                <c:pt idx="7">
                  <c:v>Production time</c:v>
                </c:pt>
                <c:pt idx="8">
                  <c:v>Changeover and setup</c:v>
                </c:pt>
                <c:pt idx="9">
                  <c:v>Daily cleaning</c:v>
                </c:pt>
                <c:pt idx="10">
                  <c:v>Operation time</c:v>
                </c:pt>
                <c:pt idx="11">
                  <c:v>Downtime and speed loss</c:v>
                </c:pt>
                <c:pt idx="12">
                  <c:v>Produced scrap</c:v>
                </c:pt>
                <c:pt idx="13">
                  <c:v>Valued operating time</c:v>
                </c:pt>
              </c:strCache>
            </c:strRef>
          </c:cat>
          <c:val>
            <c:numRef>
              <c:f>'OEE waterfall chart data'!$D$6:$D$19</c:f>
              <c:numCache>
                <c:formatCode>0</c:formatCode>
                <c:ptCount val="14"/>
                <c:pt idx="0">
                  <c:v>168</c:v>
                </c:pt>
                <c:pt idx="1">
                  <c:v>0</c:v>
                </c:pt>
                <c:pt idx="2">
                  <c:v>56</c:v>
                </c:pt>
                <c:pt idx="3">
                  <c:v>112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98</c:v>
                </c:pt>
                <c:pt idx="8">
                  <c:v>17</c:v>
                </c:pt>
                <c:pt idx="9">
                  <c:v>7</c:v>
                </c:pt>
                <c:pt idx="10">
                  <c:v>74</c:v>
                </c:pt>
                <c:pt idx="11">
                  <c:v>24.694444444444443</c:v>
                </c:pt>
                <c:pt idx="12">
                  <c:v>2.4652777777777777</c:v>
                </c:pt>
                <c:pt idx="1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42-1849-94E5-A05895385E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022187615"/>
        <c:axId val="2044177375"/>
      </c:barChart>
      <c:catAx>
        <c:axId val="202218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2" charset="0"/>
                <a:ea typeface="Inter" panose="02000503000000020004" pitchFamily="2" charset="0"/>
                <a:cs typeface="+mn-cs"/>
              </a:defRPr>
            </a:pPr>
            <a:endParaRPr lang="en-US"/>
          </a:p>
        </c:txPr>
        <c:crossAx val="2044177375"/>
        <c:crosses val="autoZero"/>
        <c:auto val="1"/>
        <c:lblAlgn val="ctr"/>
        <c:lblOffset val="100"/>
        <c:noMultiLvlLbl val="0"/>
      </c:catAx>
      <c:valAx>
        <c:axId val="2044177375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Inter" panose="02000503000000020004" pitchFamily="2" charset="0"/>
                    <a:ea typeface="Inter" panose="02000503000000020004" pitchFamily="2" charset="0"/>
                    <a:cs typeface="+mn-cs"/>
                  </a:defRPr>
                </a:pPr>
                <a:r>
                  <a:rPr lang="en-US">
                    <a:latin typeface="Inter" panose="02000503000000020004" pitchFamily="2" charset="0"/>
                    <a:ea typeface="Inter" panose="02000503000000020004" pitchFamily="2" charset="0"/>
                  </a:rPr>
                  <a:t>Hours*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Inter" panose="02000503000000020004" pitchFamily="2" charset="0"/>
                  <a:ea typeface="Inter" panose="02000503000000020004" pitchFamily="2" charset="0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2022187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BF0E29-18C5-F144-87BC-F75FDFE4BCFF}">
  <sheetPr/>
  <sheetViews>
    <sheetView zoomScale="1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D175C8-2EF3-A1B7-A392-8DBAD1F4D6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tbird.com/academy/mastering-overall-equipment-effectiveness-oe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tbird.com/academy/mastering-overall-equipment-effectiveness-o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6"/>
  <sheetViews>
    <sheetView tabSelected="1" zoomScale="125" zoomScaleNormal="100" workbookViewId="0">
      <selection activeCell="G10" sqref="G10"/>
    </sheetView>
  </sheetViews>
  <sheetFormatPr baseColWidth="10" defaultColWidth="8.6640625" defaultRowHeight="16" x14ac:dyDescent="0.2"/>
  <cols>
    <col min="1" max="1" width="8.6640625" style="3"/>
    <col min="2" max="2" width="73.33203125" style="3" customWidth="1"/>
    <col min="3" max="3" width="11.6640625" style="3" customWidth="1"/>
    <col min="4" max="4" width="11.33203125" style="3" customWidth="1"/>
    <col min="5" max="5" width="6" style="3" customWidth="1"/>
    <col min="6" max="6" width="18.6640625" style="3" customWidth="1"/>
    <col min="7" max="7" width="11" style="3" customWidth="1"/>
    <col min="8" max="16384" width="8.6640625" style="3"/>
  </cols>
  <sheetData>
    <row r="2" spans="2:7" x14ac:dyDescent="0.2">
      <c r="B2" s="8" t="s">
        <v>25</v>
      </c>
      <c r="C2" s="9">
        <v>168</v>
      </c>
      <c r="D2" s="8" t="s">
        <v>23</v>
      </c>
    </row>
    <row r="3" spans="2:7" ht="34" x14ac:dyDescent="0.2">
      <c r="B3" s="5" t="s">
        <v>0</v>
      </c>
      <c r="C3" s="4">
        <v>56</v>
      </c>
      <c r="D3" s="6" t="s">
        <v>23</v>
      </c>
    </row>
    <row r="4" spans="2:7" x14ac:dyDescent="0.2">
      <c r="B4" s="4" t="s">
        <v>1</v>
      </c>
      <c r="C4" s="4">
        <v>0</v>
      </c>
      <c r="D4" s="6" t="s">
        <v>23</v>
      </c>
    </row>
    <row r="5" spans="2:7" x14ac:dyDescent="0.2">
      <c r="B5" s="4" t="s">
        <v>2</v>
      </c>
      <c r="C5" s="4">
        <v>8</v>
      </c>
      <c r="D5" s="6" t="s">
        <v>23</v>
      </c>
    </row>
    <row r="6" spans="2:7" x14ac:dyDescent="0.2">
      <c r="B6" s="4" t="s">
        <v>3</v>
      </c>
      <c r="C6" s="4">
        <v>4</v>
      </c>
      <c r="D6" s="6" t="s">
        <v>23</v>
      </c>
    </row>
    <row r="7" spans="2:7" x14ac:dyDescent="0.2">
      <c r="B7" s="4" t="s">
        <v>4</v>
      </c>
      <c r="C7" s="4">
        <v>2</v>
      </c>
      <c r="D7" s="6" t="s">
        <v>23</v>
      </c>
    </row>
    <row r="8" spans="2:7" x14ac:dyDescent="0.2">
      <c r="B8" s="4" t="s">
        <v>5</v>
      </c>
      <c r="C8" s="4">
        <v>17</v>
      </c>
      <c r="D8" s="6" t="s">
        <v>23</v>
      </c>
    </row>
    <row r="9" spans="2:7" x14ac:dyDescent="0.2">
      <c r="B9" s="4" t="s">
        <v>6</v>
      </c>
      <c r="C9" s="4">
        <v>7</v>
      </c>
      <c r="D9" s="6" t="s">
        <v>23</v>
      </c>
    </row>
    <row r="10" spans="2:7" ht="17" x14ac:dyDescent="0.2">
      <c r="B10" s="11" t="s">
        <v>43</v>
      </c>
      <c r="C10" s="15">
        <f>C2-(C3+C4+C5+C6+C7+C8+C9)</f>
        <v>74</v>
      </c>
      <c r="D10" s="8" t="s">
        <v>23</v>
      </c>
    </row>
    <row r="11" spans="2:7" ht="17" x14ac:dyDescent="0.2">
      <c r="B11" s="21" t="s">
        <v>29</v>
      </c>
      <c r="C11" s="20">
        <f>C10/C2</f>
        <v>0.44047619047619047</v>
      </c>
    </row>
    <row r="12" spans="2:7" x14ac:dyDescent="0.2">
      <c r="B12" s="6" t="s">
        <v>7</v>
      </c>
      <c r="C12" s="4">
        <v>240</v>
      </c>
      <c r="D12" s="6" t="s">
        <v>24</v>
      </c>
      <c r="F12" s="12" t="s">
        <v>35</v>
      </c>
    </row>
    <row r="13" spans="2:7" x14ac:dyDescent="0.2">
      <c r="B13" s="6" t="s">
        <v>42</v>
      </c>
      <c r="C13" s="32">
        <f>C14/(C10*60)</f>
        <v>159.90990990990991</v>
      </c>
      <c r="D13" s="8" t="s">
        <v>24</v>
      </c>
      <c r="F13" s="12" t="s">
        <v>39</v>
      </c>
    </row>
    <row r="14" spans="2:7" ht="17" x14ac:dyDescent="0.2">
      <c r="B14" s="14" t="s">
        <v>28</v>
      </c>
      <c r="C14" s="7">
        <v>710000</v>
      </c>
      <c r="D14" s="6" t="s">
        <v>27</v>
      </c>
    </row>
    <row r="15" spans="2:7" x14ac:dyDescent="0.2">
      <c r="B15" s="19" t="s">
        <v>30</v>
      </c>
      <c r="C15" s="20">
        <f>(C14/C12)/(C10*60)</f>
        <v>0.66629129129129128</v>
      </c>
      <c r="F15" s="8" t="s">
        <v>38</v>
      </c>
      <c r="G15" s="16">
        <f>((C10*60)*(C12-C13))/(C12*60)</f>
        <v>24.694444444444443</v>
      </c>
    </row>
    <row r="16" spans="2:7" x14ac:dyDescent="0.2">
      <c r="B16" s="6" t="s">
        <v>32</v>
      </c>
      <c r="C16" s="7">
        <v>35500</v>
      </c>
      <c r="D16" s="6" t="s">
        <v>27</v>
      </c>
    </row>
    <row r="17" spans="2:7" x14ac:dyDescent="0.2">
      <c r="B17" s="8" t="s">
        <v>33</v>
      </c>
      <c r="C17" s="10">
        <f>C14-C16</f>
        <v>674500</v>
      </c>
      <c r="D17" s="8" t="s">
        <v>27</v>
      </c>
    </row>
    <row r="18" spans="2:7" x14ac:dyDescent="0.2">
      <c r="B18" s="19" t="s">
        <v>31</v>
      </c>
      <c r="C18" s="20">
        <f>C17/C14</f>
        <v>0.95</v>
      </c>
      <c r="F18" s="8" t="s">
        <v>37</v>
      </c>
      <c r="G18" s="16">
        <f>C16/(C12*60)</f>
        <v>2.4652777777777777</v>
      </c>
    </row>
    <row r="19" spans="2:7" x14ac:dyDescent="0.2">
      <c r="B19" s="12"/>
    </row>
    <row r="20" spans="2:7" x14ac:dyDescent="0.2">
      <c r="B20" s="17" t="s">
        <v>34</v>
      </c>
      <c r="C20" s="18">
        <f>C11*C15*C18</f>
        <v>0.27881117724867721</v>
      </c>
    </row>
    <row r="22" spans="2:7" x14ac:dyDescent="0.2">
      <c r="B22" s="23" t="s">
        <v>41</v>
      </c>
      <c r="C22"/>
      <c r="D22" s="12"/>
    </row>
    <row r="23" spans="2:7" x14ac:dyDescent="0.2">
      <c r="B23" s="22" t="s">
        <v>36</v>
      </c>
      <c r="C23" s="12"/>
      <c r="D23" s="12"/>
    </row>
    <row r="24" spans="2:7" ht="21" customHeight="1" x14ac:dyDescent="0.2">
      <c r="B24" s="12"/>
      <c r="C24" s="13"/>
    </row>
    <row r="25" spans="2:7" ht="31" customHeight="1" x14ac:dyDescent="0.2">
      <c r="B25" s="12" t="e" vm="1">
        <v>#VALUE!</v>
      </c>
    </row>
    <row r="26" spans="2:7" x14ac:dyDescent="0.2">
      <c r="B26" s="12"/>
    </row>
  </sheetData>
  <hyperlinks>
    <hyperlink ref="B23" r:id="rId1" xr:uid="{ED07A680-496A-964B-B309-B2F4F51D13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C2237-AF97-436A-ABFE-5ED28854EEBB}">
  <dimension ref="B3:F26"/>
  <sheetViews>
    <sheetView zoomScaleNormal="100" workbookViewId="0">
      <selection activeCell="D17" sqref="D17"/>
    </sheetView>
  </sheetViews>
  <sheetFormatPr baseColWidth="10" defaultColWidth="8.83203125" defaultRowHeight="16" x14ac:dyDescent="0.2"/>
  <cols>
    <col min="1" max="1" width="8.83203125" style="1"/>
    <col min="2" max="2" width="33.33203125" style="1" customWidth="1"/>
    <col min="3" max="4" width="16.1640625" style="1" customWidth="1"/>
    <col min="5" max="5" width="8.83203125" style="1"/>
    <col min="6" max="6" width="45.6640625" style="1" customWidth="1"/>
    <col min="7" max="16384" width="8.83203125" style="1"/>
  </cols>
  <sheetData>
    <row r="3" spans="2:4" x14ac:dyDescent="0.2">
      <c r="B3" s="24" t="s">
        <v>40</v>
      </c>
    </row>
    <row r="5" spans="2:4" x14ac:dyDescent="0.2">
      <c r="C5" s="25" t="s">
        <v>8</v>
      </c>
      <c r="D5" s="1" t="s">
        <v>9</v>
      </c>
    </row>
    <row r="6" spans="2:4" x14ac:dyDescent="0.2">
      <c r="B6" s="1" t="s">
        <v>10</v>
      </c>
      <c r="C6" s="26">
        <v>0</v>
      </c>
      <c r="D6" s="2">
        <v>168</v>
      </c>
    </row>
    <row r="7" spans="2:4" x14ac:dyDescent="0.2">
      <c r="B7" s="1" t="s">
        <v>11</v>
      </c>
      <c r="C7" s="26">
        <v>0</v>
      </c>
      <c r="D7" s="2">
        <f>'OEE calculation'!C4</f>
        <v>0</v>
      </c>
    </row>
    <row r="8" spans="2:4" x14ac:dyDescent="0.2">
      <c r="B8" s="1" t="s">
        <v>12</v>
      </c>
      <c r="C8" s="26">
        <f>D6-D8</f>
        <v>112</v>
      </c>
      <c r="D8" s="2">
        <f>'OEE calculation'!C3</f>
        <v>56</v>
      </c>
    </row>
    <row r="9" spans="2:4" x14ac:dyDescent="0.2">
      <c r="B9" s="28" t="s">
        <v>13</v>
      </c>
      <c r="C9" s="29">
        <v>0</v>
      </c>
      <c r="D9" s="30">
        <f>D6-D8</f>
        <v>112</v>
      </c>
    </row>
    <row r="10" spans="2:4" x14ac:dyDescent="0.2">
      <c r="B10" s="1" t="s">
        <v>14</v>
      </c>
      <c r="C10" s="26">
        <f>D9-D10</f>
        <v>104</v>
      </c>
      <c r="D10" s="2">
        <f>'OEE calculation'!C5</f>
        <v>8</v>
      </c>
    </row>
    <row r="11" spans="2:4" x14ac:dyDescent="0.2">
      <c r="B11" s="1" t="s">
        <v>15</v>
      </c>
      <c r="C11" s="26">
        <f>C10-D11</f>
        <v>100</v>
      </c>
      <c r="D11" s="2">
        <f>'OEE calculation'!C6</f>
        <v>4</v>
      </c>
    </row>
    <row r="12" spans="2:4" x14ac:dyDescent="0.2">
      <c r="B12" s="1" t="s">
        <v>16</v>
      </c>
      <c r="C12" s="26">
        <f>C11-D12</f>
        <v>98</v>
      </c>
      <c r="D12" s="2">
        <f>'OEE calculation'!C7</f>
        <v>2</v>
      </c>
    </row>
    <row r="13" spans="2:4" x14ac:dyDescent="0.2">
      <c r="B13" s="28" t="s">
        <v>17</v>
      </c>
      <c r="C13" s="29">
        <v>0</v>
      </c>
      <c r="D13" s="30">
        <f>D9-D10-D11-D12</f>
        <v>98</v>
      </c>
    </row>
    <row r="14" spans="2:4" x14ac:dyDescent="0.2">
      <c r="B14" s="1" t="s">
        <v>18</v>
      </c>
      <c r="C14" s="26">
        <f>D13-D14</f>
        <v>81</v>
      </c>
      <c r="D14" s="2">
        <f>'OEE calculation'!C8</f>
        <v>17</v>
      </c>
    </row>
    <row r="15" spans="2:4" x14ac:dyDescent="0.2">
      <c r="B15" s="1" t="s">
        <v>19</v>
      </c>
      <c r="C15" s="26">
        <f>C14-D15</f>
        <v>74</v>
      </c>
      <c r="D15" s="2">
        <f>'OEE calculation'!C9</f>
        <v>7</v>
      </c>
    </row>
    <row r="16" spans="2:4" x14ac:dyDescent="0.2">
      <c r="B16" s="31" t="s">
        <v>26</v>
      </c>
      <c r="C16" s="29">
        <v>2</v>
      </c>
      <c r="D16" s="30">
        <f>D13-D14-D15</f>
        <v>74</v>
      </c>
    </row>
    <row r="17" spans="2:6" x14ac:dyDescent="0.2">
      <c r="B17" s="1" t="s">
        <v>20</v>
      </c>
      <c r="C17" s="26">
        <f>D16-D17</f>
        <v>49.305555555555557</v>
      </c>
      <c r="D17" s="2">
        <f>'OEE calculation'!G15</f>
        <v>24.694444444444443</v>
      </c>
      <c r="F17" s="27"/>
    </row>
    <row r="18" spans="2:6" x14ac:dyDescent="0.2">
      <c r="B18" s="1" t="s">
        <v>21</v>
      </c>
      <c r="C18" s="26">
        <f>C17-D18</f>
        <v>46.840277777777779</v>
      </c>
      <c r="D18" s="2">
        <f>'OEE calculation'!G18</f>
        <v>2.4652777777777777</v>
      </c>
      <c r="F18" s="27"/>
    </row>
    <row r="19" spans="2:6" x14ac:dyDescent="0.2">
      <c r="B19" s="28" t="s">
        <v>22</v>
      </c>
      <c r="C19" s="29">
        <v>0</v>
      </c>
      <c r="D19" s="30">
        <v>46</v>
      </c>
    </row>
    <row r="23" spans="2:6" x14ac:dyDescent="0.2">
      <c r="B23" s="23" t="s">
        <v>41</v>
      </c>
    </row>
    <row r="24" spans="2:6" x14ac:dyDescent="0.2">
      <c r="B24" s="22" t="s">
        <v>36</v>
      </c>
    </row>
    <row r="25" spans="2:6" x14ac:dyDescent="0.2">
      <c r="B25" s="12"/>
    </row>
    <row r="26" spans="2:6" ht="31" customHeight="1" x14ac:dyDescent="0.2">
      <c r="B26" s="12" t="e" vm="1">
        <v>#VALUE!</v>
      </c>
    </row>
  </sheetData>
  <hyperlinks>
    <hyperlink ref="B24" r:id="rId1" xr:uid="{3AF5A607-C3F7-AA46-B12F-6EA32B082F6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232005-7f9c-4481-ac20-15282fedb30f" xsi:nil="true"/>
    <lcf76f155ced4ddcb4097134ff3c332f xmlns="5b84fa69-0cca-4265-87e6-d1face581a6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DD9DB69D93F4494B75D04D96A1D83" ma:contentTypeVersion="15" ma:contentTypeDescription="Create a new document." ma:contentTypeScope="" ma:versionID="0eb9076dbbb365484fabdf2951d3af0a">
  <xsd:schema xmlns:xsd="http://www.w3.org/2001/XMLSchema" xmlns:xs="http://www.w3.org/2001/XMLSchema" xmlns:p="http://schemas.microsoft.com/office/2006/metadata/properties" xmlns:ns2="83232005-7f9c-4481-ac20-15282fedb30f" xmlns:ns3="5b84fa69-0cca-4265-87e6-d1face581a66" targetNamespace="http://schemas.microsoft.com/office/2006/metadata/properties" ma:root="true" ma:fieldsID="c2512dbe693db361ab7e26c66ddf57d0" ns2:_="" ns3:_="">
    <xsd:import namespace="83232005-7f9c-4481-ac20-15282fedb30f"/>
    <xsd:import namespace="5b84fa69-0cca-4265-87e6-d1face581a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32005-7f9c-4481-ac20-15282fedb3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6919010-51f2-401b-9add-e57c242ee4e9}" ma:internalName="TaxCatchAll" ma:showField="CatchAllData" ma:web="83232005-7f9c-4481-ac20-15282fedb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4fa69-0cca-4265-87e6-d1face581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52bc070-0a6a-4803-9876-298160feb4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6DE08F-6069-40FB-93F8-3E4E249AD4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B9AC1E-53A9-4B6A-9391-F1A543289D62}">
  <ds:schemaRefs>
    <ds:schemaRef ds:uri="83232005-7f9c-4481-ac20-15282fedb30f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5b84fa69-0cca-4265-87e6-d1face581a6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BADF7D-0B07-4598-8458-CBAC2A9E2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32005-7f9c-4481-ac20-15282fedb30f"/>
    <ds:schemaRef ds:uri="5b84fa69-0cca-4265-87e6-d1face581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OEE calculation</vt:lpstr>
      <vt:lpstr>OEE waterfall chart data</vt:lpstr>
      <vt:lpstr>OEE waterfall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Naoko Ryde</dc:creator>
  <cp:keywords/>
  <dc:description/>
  <cp:lastModifiedBy>Michael Bosson</cp:lastModifiedBy>
  <cp:revision/>
  <dcterms:created xsi:type="dcterms:W3CDTF">2015-06-05T18:17:20Z</dcterms:created>
  <dcterms:modified xsi:type="dcterms:W3CDTF">2024-12-09T14:30:12Z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0x01010060DDD9DB69D93F4494B75D04D96A1D83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2024-10-08T11:43:06Z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dfce373b-21ed-44e5-ab88-c74c4ca8b1fc</vt:lpwstr>
  </property>
  <property fmtid="{D5CDD505-2E9C-101B-9397-08002B2CF9AE}" pid="10" name="MSIP_Label_defa4170-0d19-0005-0004-bc88714345d2_ActionId">
    <vt:lpwstr>9539043c-f760-4ea3-a35f-31e7837f62ca</vt:lpwstr>
  </property>
  <property fmtid="{D5CDD505-2E9C-101B-9397-08002B2CF9AE}" pid="11" name="MSIP_Label_defa4170-0d19-0005-0004-bc88714345d2_ContentBits">
    <vt:lpwstr>0</vt:lpwstr>
  </property>
</Properties>
</file>